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9\08_August 13, 2019\Luminary\"/>
    </mc:Choice>
  </mc:AlternateContent>
  <bookViews>
    <workbookView xWindow="0" yWindow="0" windowWidth="15915" windowHeight="918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P26" i="1" l="1"/>
  <c r="J26" i="1"/>
  <c r="R24" i="1"/>
  <c r="Q24" i="1"/>
  <c r="P24" i="1"/>
  <c r="O24" i="1"/>
  <c r="O26" i="1" s="1"/>
  <c r="N24" i="1"/>
  <c r="M24" i="1"/>
  <c r="L24" i="1"/>
  <c r="K24" i="1"/>
  <c r="J24" i="1"/>
  <c r="I24" i="1"/>
  <c r="H24" i="1"/>
  <c r="G24" i="1"/>
  <c r="F24" i="1"/>
  <c r="E24" i="1"/>
  <c r="S23" i="1"/>
  <c r="S22" i="1"/>
  <c r="S21" i="1"/>
  <c r="S20" i="1"/>
  <c r="S19" i="1"/>
  <c r="S24" i="1" s="1"/>
  <c r="R17" i="1"/>
  <c r="R26" i="1" s="1"/>
  <c r="Q17" i="1"/>
  <c r="Q26" i="1" s="1"/>
  <c r="P17" i="1"/>
  <c r="O17" i="1"/>
  <c r="N17" i="1"/>
  <c r="N26" i="1" s="1"/>
  <c r="M17" i="1"/>
  <c r="M26" i="1" s="1"/>
  <c r="K17" i="1"/>
  <c r="K26" i="1" s="1"/>
  <c r="I17" i="1"/>
  <c r="I26" i="1" s="1"/>
  <c r="H17" i="1"/>
  <c r="H26" i="1" s="1"/>
  <c r="G17" i="1"/>
  <c r="G26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F17" i="1"/>
  <c r="E17" i="1"/>
  <c r="S16" i="1"/>
  <c r="S15" i="1"/>
  <c r="L14" i="1"/>
  <c r="S14" i="1" s="1"/>
  <c r="S13" i="1"/>
  <c r="L13" i="1"/>
  <c r="L17" i="1" s="1"/>
  <c r="L26" i="1" s="1"/>
  <c r="S12" i="1"/>
  <c r="S11" i="1"/>
  <c r="S17" i="1" l="1"/>
</calcChain>
</file>

<file path=xl/sharedStrings.xml><?xml version="1.0" encoding="utf-8"?>
<sst xmlns="http://schemas.openxmlformats.org/spreadsheetml/2006/main" count="27" uniqueCount="26">
  <si>
    <t>Ulster County Economic Development Alliance, Inc.</t>
  </si>
  <si>
    <t>Contract with Luminary Publishing, Inc.</t>
  </si>
  <si>
    <t>1/1/2019 - 12/31/2019</t>
  </si>
  <si>
    <t>Invoice #</t>
  </si>
  <si>
    <t>75411</t>
  </si>
  <si>
    <t>Invoice Date</t>
  </si>
  <si>
    <t>Check #</t>
  </si>
  <si>
    <t>Check Date</t>
  </si>
  <si>
    <t>Original</t>
  </si>
  <si>
    <t>Amended</t>
  </si>
  <si>
    <t>Contract</t>
  </si>
  <si>
    <t>Balance</t>
  </si>
  <si>
    <t>Deliverable # 1 - Continuous Email Messaging</t>
  </si>
  <si>
    <t>Deliverable # 2 - Event Sponsorships</t>
  </si>
  <si>
    <t>Deliverable # 3 - Event Production, Promotion and Execution</t>
  </si>
  <si>
    <t>Deliverable # 4 - Paid Advertising Placements</t>
  </si>
  <si>
    <t>Deliverable # 5 - Collateral Reprints</t>
  </si>
  <si>
    <t>Deliverable # 6 - Eleven (11) Ad Placements in Chronogram</t>
  </si>
  <si>
    <t>Contract Total Cost</t>
  </si>
  <si>
    <t>Deliverable # 1 spend down</t>
  </si>
  <si>
    <t>Deliverable # 2 spend down</t>
  </si>
  <si>
    <t>Deliverable # 3 spend down</t>
  </si>
  <si>
    <t>Deliverable # 4 spend down</t>
  </si>
  <si>
    <t>Deliverable # 5 spend down</t>
  </si>
  <si>
    <t>Spend Down Totals</t>
  </si>
  <si>
    <t>Total Amount Paid to Luminary 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</si>
</sst>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center"/>
    </xf>
    <xf numFmtId="14" fontId="0" fillId="0" borderId="0" xfId="0" applyNumberFormat="1" applyFont="1"/>
    <xf numFmtId="14" fontId="0" fillId="0" borderId="0" xfId="0" quotePrefix="1" applyNumberFormat="1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2" borderId="0" xfId="0" applyNumberFormat="1" applyFont="1" applyFill="1" applyAlignment="1">
      <alignment horizontal="center"/>
    </xf>
    <xf numFmtId="14" fontId="0" fillId="0" borderId="0" xfId="0" applyNumberFormat="1" applyFont="1" applyAlignment="1">
      <alignment horizontal="center"/>
    </xf>
    <xf numFmtId="0" fontId="2" fillId="2" borderId="0" xfId="0" applyFont="1" applyFill="1"/>
    <xf numFmtId="0" fontId="0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43" fontId="0" fillId="0" borderId="0" xfId="0" applyNumberFormat="1" applyFont="1"/>
    <xf numFmtId="43" fontId="0" fillId="2" borderId="0" xfId="0" applyNumberFormat="1" applyFont="1" applyFill="1"/>
    <xf numFmtId="43" fontId="0" fillId="0" borderId="0" xfId="0" applyNumberFormat="1" applyFont="1" applyAlignment="1"/>
    <xf numFmtId="43" fontId="0" fillId="0" borderId="0" xfId="0" applyNumberFormat="1" applyFont="1" applyAlignment="1">
      <alignment horizontal="right"/>
    </xf>
    <xf numFmtId="43" fontId="0" fillId="2" borderId="0" xfId="0" applyNumberFormat="1" applyFont="1" applyFill="1" applyAlignment="1"/>
    <xf numFmtId="43" fontId="0" fillId="0" borderId="1" xfId="0" applyNumberFormat="1" applyFont="1" applyBorder="1"/>
    <xf numFmtId="43" fontId="0" fillId="2" borderId="1" xfId="0" applyNumberFormat="1" applyFont="1" applyFill="1" applyBorder="1"/>
    <xf numFmtId="43" fontId="0" fillId="0" borderId="1" xfId="0" applyNumberFormat="1" applyFont="1" applyBorder="1" applyAlignment="1"/>
    <xf numFmtId="43" fontId="0" fillId="0" borderId="1" xfId="0" applyNumberFormat="1" applyFont="1" applyBorder="1" applyAlignment="1">
      <alignment horizontal="right"/>
    </xf>
    <xf numFmtId="43" fontId="1" fillId="0" borderId="0" xfId="0" applyNumberFormat="1" applyFont="1"/>
    <xf numFmtId="43" fontId="1" fillId="2" borderId="0" xfId="0" applyNumberFormat="1" applyFont="1" applyFill="1"/>
    <xf numFmtId="43" fontId="1" fillId="0" borderId="0" xfId="0" applyNumberFormat="1" applyFont="1" applyAlignment="1">
      <alignment horizontal="right"/>
    </xf>
    <xf numFmtId="43" fontId="4" fillId="0" borderId="0" xfId="0" applyNumberFormat="1" applyFont="1" applyAlignment="1"/>
    <xf numFmtId="0" fontId="4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defaultColWidth="14.42578125" defaultRowHeight="15" customHeight="1" x14ac:dyDescent="0.25"/>
  <cols>
    <col min="1" max="2" width="5.28515625" customWidth="1"/>
    <col min="3" max="3" width="56" customWidth="1"/>
    <col min="4" max="4" width="3.28515625" customWidth="1"/>
    <col min="5" max="6" width="11.5703125" customWidth="1"/>
    <col min="7" max="7" width="11.7109375" customWidth="1"/>
    <col min="8" max="18" width="11.28515625" customWidth="1"/>
    <col min="19" max="19" width="11.5703125" customWidth="1"/>
    <col min="20" max="27" width="8.7109375" customWidth="1"/>
  </cols>
  <sheetData>
    <row r="1" spans="1:19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2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5" spans="1:19" x14ac:dyDescent="0.25">
      <c r="A5" t="s">
        <v>3</v>
      </c>
      <c r="E5" s="2"/>
      <c r="F5" s="2"/>
      <c r="G5" s="3" t="s">
        <v>4</v>
      </c>
      <c r="H5" s="4">
        <v>75413</v>
      </c>
      <c r="I5" s="5">
        <v>75415</v>
      </c>
      <c r="J5" s="5">
        <v>75422</v>
      </c>
      <c r="K5" s="5">
        <v>75423</v>
      </c>
      <c r="L5" s="5">
        <v>75424</v>
      </c>
      <c r="M5" s="5">
        <v>75428</v>
      </c>
      <c r="N5" s="5">
        <v>75432</v>
      </c>
      <c r="O5" s="6"/>
      <c r="P5" s="6"/>
      <c r="Q5" s="6"/>
      <c r="R5" s="6"/>
    </row>
    <row r="6" spans="1:19" x14ac:dyDescent="0.25">
      <c r="A6" t="s">
        <v>5</v>
      </c>
      <c r="G6" s="7">
        <v>43460</v>
      </c>
      <c r="H6" s="8">
        <v>43518</v>
      </c>
      <c r="I6" s="9">
        <v>43542</v>
      </c>
      <c r="J6" s="9">
        <v>43567</v>
      </c>
      <c r="K6" s="9">
        <v>43567</v>
      </c>
      <c r="L6" s="9">
        <v>43236</v>
      </c>
      <c r="M6" s="9">
        <v>43632</v>
      </c>
      <c r="N6" s="9">
        <v>43662</v>
      </c>
      <c r="O6" s="7"/>
      <c r="P6" s="7"/>
      <c r="Q6" s="7"/>
      <c r="R6" s="7"/>
    </row>
    <row r="7" spans="1:19" x14ac:dyDescent="0.25">
      <c r="A7" t="s">
        <v>6</v>
      </c>
      <c r="G7" s="6">
        <v>10150</v>
      </c>
      <c r="H7" s="4">
        <v>10156</v>
      </c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x14ac:dyDescent="0.25">
      <c r="A8" t="s">
        <v>7</v>
      </c>
      <c r="G8" s="7">
        <v>43494</v>
      </c>
      <c r="H8" s="8">
        <v>43542</v>
      </c>
      <c r="I8" s="7"/>
      <c r="J8" s="7"/>
      <c r="K8" s="7"/>
      <c r="L8" s="7"/>
      <c r="M8" s="7"/>
      <c r="N8" s="7"/>
      <c r="O8" s="7"/>
      <c r="P8" s="7"/>
      <c r="Q8" s="7"/>
      <c r="R8" s="7"/>
    </row>
    <row r="9" spans="1:19" x14ac:dyDescent="0.25">
      <c r="E9" s="1" t="s">
        <v>8</v>
      </c>
      <c r="F9" s="1" t="s">
        <v>9</v>
      </c>
      <c r="H9" s="10"/>
      <c r="J9" s="11"/>
      <c r="K9" s="11"/>
      <c r="L9" s="11"/>
      <c r="M9" s="11"/>
      <c r="N9" s="11"/>
      <c r="O9" s="11"/>
      <c r="P9" s="11"/>
      <c r="Q9" s="11"/>
      <c r="R9" s="11"/>
    </row>
    <row r="10" spans="1:19" x14ac:dyDescent="0.25">
      <c r="E10" s="12" t="s">
        <v>10</v>
      </c>
      <c r="F10" s="12" t="s">
        <v>10</v>
      </c>
      <c r="H10" s="10"/>
      <c r="J10" s="11"/>
      <c r="K10" s="11"/>
      <c r="L10" s="11"/>
      <c r="M10" s="11"/>
      <c r="N10" s="11"/>
      <c r="O10" s="11"/>
      <c r="P10" s="11"/>
      <c r="Q10" s="11"/>
      <c r="R10" s="11"/>
      <c r="S10" s="12" t="s">
        <v>11</v>
      </c>
    </row>
    <row r="11" spans="1:19" x14ac:dyDescent="0.25">
      <c r="A11" s="11" t="s">
        <v>12</v>
      </c>
      <c r="B11" s="13"/>
      <c r="E11" s="14">
        <v>6540</v>
      </c>
      <c r="F11" s="14">
        <v>0</v>
      </c>
      <c r="G11" s="14">
        <v>0</v>
      </c>
      <c r="H11" s="15">
        <v>1200</v>
      </c>
      <c r="I11" s="16">
        <v>900</v>
      </c>
      <c r="J11" s="14">
        <v>0</v>
      </c>
      <c r="K11" s="16">
        <v>600</v>
      </c>
      <c r="L11" s="16">
        <v>600</v>
      </c>
      <c r="M11" s="17">
        <v>750</v>
      </c>
      <c r="N11" s="16">
        <v>750</v>
      </c>
      <c r="O11" s="14"/>
      <c r="P11" s="14"/>
      <c r="Q11" s="14"/>
      <c r="R11" s="14"/>
      <c r="S11" s="14">
        <f t="shared" ref="S11:S16" si="0">ROUND(E11-SUM(G11:R11),2)</f>
        <v>1740</v>
      </c>
    </row>
    <row r="12" spans="1:19" x14ac:dyDescent="0.25">
      <c r="A12" s="11" t="s">
        <v>13</v>
      </c>
      <c r="B12" s="13"/>
      <c r="E12" s="14">
        <v>19500</v>
      </c>
      <c r="F12" s="14">
        <v>0</v>
      </c>
      <c r="G12" s="14">
        <v>0</v>
      </c>
      <c r="H12" s="15">
        <v>1050</v>
      </c>
      <c r="I12" s="16">
        <v>450</v>
      </c>
      <c r="J12" s="14">
        <v>0</v>
      </c>
      <c r="K12" s="16">
        <v>750</v>
      </c>
      <c r="L12" s="16">
        <v>900</v>
      </c>
      <c r="M12" s="17">
        <v>1450</v>
      </c>
      <c r="N12" s="16">
        <v>0</v>
      </c>
      <c r="O12" s="14"/>
      <c r="P12" s="14"/>
      <c r="Q12" s="14"/>
      <c r="R12" s="14"/>
      <c r="S12" s="14">
        <f t="shared" si="0"/>
        <v>14900</v>
      </c>
    </row>
    <row r="13" spans="1:19" x14ac:dyDescent="0.25">
      <c r="A13" s="11" t="s">
        <v>14</v>
      </c>
      <c r="B13" s="13"/>
      <c r="E13" s="14">
        <v>30800</v>
      </c>
      <c r="F13" s="14">
        <v>0</v>
      </c>
      <c r="G13" s="14">
        <v>0</v>
      </c>
      <c r="H13" s="15">
        <v>750</v>
      </c>
      <c r="I13" s="16">
        <v>3060.25</v>
      </c>
      <c r="J13" s="14">
        <v>0</v>
      </c>
      <c r="K13" s="16">
        <v>900</v>
      </c>
      <c r="L13" s="16">
        <f>9691.61-122.99-54</f>
        <v>9514.6200000000008</v>
      </c>
      <c r="M13" s="17">
        <v>7500</v>
      </c>
      <c r="N13" s="16">
        <v>730.48</v>
      </c>
      <c r="O13" s="14"/>
      <c r="P13" s="14"/>
      <c r="Q13" s="14"/>
      <c r="R13" s="14"/>
      <c r="S13" s="14">
        <f t="shared" si="0"/>
        <v>8344.65</v>
      </c>
    </row>
    <row r="14" spans="1:19" x14ac:dyDescent="0.25">
      <c r="A14" s="11" t="s">
        <v>15</v>
      </c>
      <c r="B14" s="13"/>
      <c r="E14" s="14">
        <v>22120</v>
      </c>
      <c r="F14" s="14">
        <v>0</v>
      </c>
      <c r="G14" s="14">
        <v>0</v>
      </c>
      <c r="H14" s="18">
        <v>450</v>
      </c>
      <c r="I14" s="16">
        <v>900</v>
      </c>
      <c r="J14" s="14">
        <v>0</v>
      </c>
      <c r="K14" s="16">
        <v>7750</v>
      </c>
      <c r="L14" s="16">
        <f>3350+1150</f>
        <v>4500</v>
      </c>
      <c r="M14" s="17">
        <v>1200</v>
      </c>
      <c r="N14" s="16">
        <v>750</v>
      </c>
      <c r="O14" s="14"/>
      <c r="P14" s="14"/>
      <c r="Q14" s="14"/>
      <c r="R14" s="14"/>
      <c r="S14" s="14">
        <f t="shared" si="0"/>
        <v>6570</v>
      </c>
    </row>
    <row r="15" spans="1:19" x14ac:dyDescent="0.25">
      <c r="A15" s="11" t="s">
        <v>16</v>
      </c>
      <c r="E15" s="14">
        <v>1040</v>
      </c>
      <c r="F15" s="14">
        <v>0</v>
      </c>
      <c r="G15" s="14">
        <v>0</v>
      </c>
      <c r="H15" s="15">
        <v>0</v>
      </c>
      <c r="I15" s="16">
        <v>1016.79</v>
      </c>
      <c r="J15" s="14">
        <v>0</v>
      </c>
      <c r="K15" s="14">
        <v>0</v>
      </c>
      <c r="L15" s="14">
        <v>0</v>
      </c>
      <c r="M15" s="17">
        <v>0</v>
      </c>
      <c r="N15" s="16">
        <v>0</v>
      </c>
      <c r="O15" s="14"/>
      <c r="P15" s="14"/>
      <c r="Q15" s="14"/>
      <c r="R15" s="14"/>
      <c r="S15" s="14">
        <f t="shared" si="0"/>
        <v>23.21</v>
      </c>
    </row>
    <row r="16" spans="1:19" x14ac:dyDescent="0.25">
      <c r="A16" s="11" t="s">
        <v>17</v>
      </c>
      <c r="E16" s="19">
        <v>0</v>
      </c>
      <c r="F16" s="19">
        <v>0</v>
      </c>
      <c r="G16" s="19">
        <v>0</v>
      </c>
      <c r="H16" s="20">
        <v>0</v>
      </c>
      <c r="I16" s="21">
        <v>0</v>
      </c>
      <c r="J16" s="19">
        <v>0</v>
      </c>
      <c r="K16" s="19">
        <v>0</v>
      </c>
      <c r="L16" s="19">
        <v>0</v>
      </c>
      <c r="M16" s="22">
        <v>0</v>
      </c>
      <c r="N16" s="21">
        <v>0</v>
      </c>
      <c r="O16" s="19"/>
      <c r="P16" s="19"/>
      <c r="Q16" s="19"/>
      <c r="R16" s="19"/>
      <c r="S16" s="19">
        <f t="shared" si="0"/>
        <v>0</v>
      </c>
    </row>
    <row r="17" spans="1:19" x14ac:dyDescent="0.25">
      <c r="A17" s="13" t="s">
        <v>18</v>
      </c>
      <c r="B17" s="13"/>
      <c r="E17" s="23">
        <f t="shared" ref="E17:I17" si="1">SUM(E11:E16)</f>
        <v>80000</v>
      </c>
      <c r="F17" s="23">
        <f t="shared" si="1"/>
        <v>0</v>
      </c>
      <c r="G17" s="23">
        <f t="shared" si="1"/>
        <v>0</v>
      </c>
      <c r="H17" s="24">
        <f t="shared" si="1"/>
        <v>3450</v>
      </c>
      <c r="I17" s="23">
        <f t="shared" si="1"/>
        <v>6327.04</v>
      </c>
      <c r="J17" s="23"/>
      <c r="K17" s="23">
        <f t="shared" ref="K17:S17" si="2">SUM(K11:K16)</f>
        <v>10000</v>
      </c>
      <c r="L17" s="23">
        <f t="shared" si="2"/>
        <v>15514.62</v>
      </c>
      <c r="M17" s="25">
        <f t="shared" si="2"/>
        <v>10900</v>
      </c>
      <c r="N17" s="23">
        <f t="shared" si="2"/>
        <v>2230.48</v>
      </c>
      <c r="O17" s="23">
        <f t="shared" si="2"/>
        <v>0</v>
      </c>
      <c r="P17" s="23">
        <f t="shared" si="2"/>
        <v>0</v>
      </c>
      <c r="Q17" s="23">
        <f t="shared" si="2"/>
        <v>0</v>
      </c>
      <c r="R17" s="23">
        <f t="shared" si="2"/>
        <v>0</v>
      </c>
      <c r="S17" s="23">
        <f t="shared" si="2"/>
        <v>31577.86</v>
      </c>
    </row>
    <row r="18" spans="1:19" x14ac:dyDescent="0.25">
      <c r="A18" s="13"/>
      <c r="B18" s="13"/>
      <c r="E18" s="23"/>
      <c r="F18" s="23"/>
      <c r="G18" s="14"/>
      <c r="H18" s="15"/>
      <c r="I18" s="14"/>
      <c r="J18" s="14"/>
      <c r="K18" s="14"/>
      <c r="L18" s="14"/>
      <c r="M18" s="26"/>
      <c r="N18" s="14"/>
      <c r="O18" s="14"/>
      <c r="P18" s="14"/>
      <c r="Q18" s="14"/>
      <c r="R18" s="14"/>
      <c r="S18" s="14"/>
    </row>
    <row r="19" spans="1:19" x14ac:dyDescent="0.25">
      <c r="A19" t="s">
        <v>19</v>
      </c>
      <c r="E19" s="14">
        <v>0</v>
      </c>
      <c r="F19" s="14">
        <v>0</v>
      </c>
      <c r="G19" s="14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27"/>
      <c r="S19" s="14">
        <f t="shared" ref="S19:S23" si="3">ROUND(SUM(G19:R19),2)</f>
        <v>0</v>
      </c>
    </row>
    <row r="20" spans="1:19" x14ac:dyDescent="0.25">
      <c r="A20" t="s">
        <v>20</v>
      </c>
      <c r="E20" s="14">
        <v>15000</v>
      </c>
      <c r="F20" s="14">
        <v>0</v>
      </c>
      <c r="G20" s="14">
        <v>0</v>
      </c>
      <c r="H20" s="15">
        <v>0</v>
      </c>
      <c r="I20" s="18">
        <v>0</v>
      </c>
      <c r="J20" s="16">
        <v>5000</v>
      </c>
      <c r="K20" s="16">
        <v>-750</v>
      </c>
      <c r="L20" s="16">
        <v>-900</v>
      </c>
      <c r="M20" s="17">
        <v>-1450</v>
      </c>
      <c r="N20" s="14"/>
      <c r="O20" s="14"/>
      <c r="P20" s="14"/>
      <c r="Q20" s="14"/>
      <c r="R20" s="14"/>
      <c r="S20" s="14">
        <f t="shared" si="3"/>
        <v>1900</v>
      </c>
    </row>
    <row r="21" spans="1:19" ht="15.75" customHeight="1" x14ac:dyDescent="0.25">
      <c r="A21" t="s">
        <v>21</v>
      </c>
      <c r="E21" s="14">
        <v>11500</v>
      </c>
      <c r="F21" s="14">
        <v>0</v>
      </c>
      <c r="G21" s="14">
        <v>7500</v>
      </c>
      <c r="H21" s="15">
        <v>-750</v>
      </c>
      <c r="I21" s="16">
        <v>-3060.25</v>
      </c>
      <c r="J21" s="16">
        <v>0</v>
      </c>
      <c r="K21" s="16">
        <v>-900</v>
      </c>
      <c r="L21" s="16">
        <v>-2789.75</v>
      </c>
      <c r="M21" s="14"/>
      <c r="N21" s="14"/>
      <c r="O21" s="14"/>
      <c r="P21" s="14"/>
      <c r="Q21" s="14"/>
      <c r="R21" s="14"/>
      <c r="S21" s="14">
        <f t="shared" si="3"/>
        <v>0</v>
      </c>
    </row>
    <row r="22" spans="1:19" ht="15.75" customHeight="1" x14ac:dyDescent="0.25">
      <c r="A22" t="s">
        <v>22</v>
      </c>
      <c r="E22" s="14">
        <v>10000</v>
      </c>
      <c r="F22" s="14">
        <v>0</v>
      </c>
      <c r="G22" s="14">
        <v>2500</v>
      </c>
      <c r="H22" s="15">
        <v>-450</v>
      </c>
      <c r="I22" s="16">
        <v>-900</v>
      </c>
      <c r="J22" s="16">
        <v>5000</v>
      </c>
      <c r="K22" s="16">
        <v>-6150</v>
      </c>
      <c r="L22" s="16">
        <v>0</v>
      </c>
      <c r="M22" s="14"/>
      <c r="N22" s="14"/>
      <c r="O22" s="14"/>
      <c r="P22" s="14"/>
      <c r="Q22" s="14"/>
      <c r="R22" s="14"/>
      <c r="S22" s="14">
        <f t="shared" si="3"/>
        <v>0</v>
      </c>
    </row>
    <row r="23" spans="1:19" ht="15.75" customHeight="1" x14ac:dyDescent="0.25">
      <c r="A23" t="s">
        <v>23</v>
      </c>
      <c r="E23" s="19">
        <v>400</v>
      </c>
      <c r="F23" s="19">
        <v>0</v>
      </c>
      <c r="G23" s="19">
        <v>400</v>
      </c>
      <c r="H23" s="20">
        <v>0</v>
      </c>
      <c r="I23" s="21">
        <v>-400</v>
      </c>
      <c r="J23" s="21">
        <v>0</v>
      </c>
      <c r="K23" s="21">
        <v>0</v>
      </c>
      <c r="L23" s="21">
        <v>0</v>
      </c>
      <c r="M23" s="19"/>
      <c r="N23" s="19"/>
      <c r="O23" s="19"/>
      <c r="P23" s="19"/>
      <c r="Q23" s="19"/>
      <c r="R23" s="19"/>
      <c r="S23" s="19">
        <f t="shared" si="3"/>
        <v>0</v>
      </c>
    </row>
    <row r="24" spans="1:19" ht="15.75" customHeight="1" x14ac:dyDescent="0.25">
      <c r="A24" s="13" t="s">
        <v>24</v>
      </c>
      <c r="E24" s="23">
        <f t="shared" ref="E24:S24" si="4">SUM(E19:E23)</f>
        <v>36900</v>
      </c>
      <c r="F24" s="23">
        <f t="shared" si="4"/>
        <v>0</v>
      </c>
      <c r="G24" s="23">
        <f t="shared" si="4"/>
        <v>10400</v>
      </c>
      <c r="H24" s="24">
        <f t="shared" si="4"/>
        <v>-1200</v>
      </c>
      <c r="I24" s="23">
        <f t="shared" si="4"/>
        <v>-4360.25</v>
      </c>
      <c r="J24" s="23">
        <f t="shared" si="4"/>
        <v>10000</v>
      </c>
      <c r="K24" s="23">
        <f t="shared" si="4"/>
        <v>-7800</v>
      </c>
      <c r="L24" s="23">
        <f t="shared" si="4"/>
        <v>-3689.75</v>
      </c>
      <c r="M24" s="23">
        <f t="shared" si="4"/>
        <v>-1450</v>
      </c>
      <c r="N24" s="23">
        <f t="shared" si="4"/>
        <v>0</v>
      </c>
      <c r="O24" s="23">
        <f t="shared" si="4"/>
        <v>0</v>
      </c>
      <c r="P24" s="23">
        <f t="shared" si="4"/>
        <v>0</v>
      </c>
      <c r="Q24" s="23">
        <f t="shared" si="4"/>
        <v>0</v>
      </c>
      <c r="R24" s="23">
        <f t="shared" si="4"/>
        <v>0</v>
      </c>
      <c r="S24" s="23">
        <f t="shared" si="4"/>
        <v>1900</v>
      </c>
    </row>
    <row r="25" spans="1:19" ht="15.75" customHeight="1" x14ac:dyDescent="0.25">
      <c r="E25" s="14"/>
      <c r="F25" s="14"/>
      <c r="G25" s="14"/>
      <c r="H25" s="1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15.75" customHeight="1" x14ac:dyDescent="0.25">
      <c r="A26" s="13" t="s">
        <v>25</v>
      </c>
      <c r="E26" s="14"/>
      <c r="F26" s="14"/>
      <c r="G26" s="14">
        <f t="shared" ref="G26:R26" si="5">G17+G24</f>
        <v>10400</v>
      </c>
      <c r="H26" s="15">
        <f t="shared" si="5"/>
        <v>2250</v>
      </c>
      <c r="I26" s="14">
        <f t="shared" si="5"/>
        <v>1966.79</v>
      </c>
      <c r="J26" s="14">
        <f t="shared" si="5"/>
        <v>10000</v>
      </c>
      <c r="K26" s="14">
        <f t="shared" si="5"/>
        <v>2200</v>
      </c>
      <c r="L26" s="14">
        <f t="shared" si="5"/>
        <v>11824.87</v>
      </c>
      <c r="M26" s="14">
        <f t="shared" si="5"/>
        <v>9450</v>
      </c>
      <c r="N26" s="14">
        <f t="shared" si="5"/>
        <v>2230.48</v>
      </c>
      <c r="O26" s="14">
        <f t="shared" si="5"/>
        <v>0</v>
      </c>
      <c r="P26" s="14">
        <f t="shared" si="5"/>
        <v>0</v>
      </c>
      <c r="Q26" s="14">
        <f t="shared" si="5"/>
        <v>0</v>
      </c>
      <c r="R26" s="14">
        <f t="shared" si="5"/>
        <v>0</v>
      </c>
      <c r="S26" s="14"/>
    </row>
    <row r="27" spans="1:19" ht="15.75" customHeight="1" x14ac:dyDescent="0.25">
      <c r="G27" s="14">
        <f>G26</f>
        <v>10400</v>
      </c>
      <c r="H27" s="15">
        <f t="shared" ref="H27:R27" si="6">G27+H26</f>
        <v>12650</v>
      </c>
      <c r="I27" s="14">
        <f t="shared" si="6"/>
        <v>14616.79</v>
      </c>
      <c r="J27" s="14">
        <f t="shared" si="6"/>
        <v>24616.79</v>
      </c>
      <c r="K27" s="14">
        <f t="shared" si="6"/>
        <v>26816.79</v>
      </c>
      <c r="L27" s="14">
        <f t="shared" si="6"/>
        <v>38641.660000000003</v>
      </c>
      <c r="M27" s="14">
        <f t="shared" si="6"/>
        <v>48091.66</v>
      </c>
      <c r="N27" s="14">
        <f t="shared" si="6"/>
        <v>50322.140000000007</v>
      </c>
      <c r="O27" s="14">
        <f t="shared" si="6"/>
        <v>50322.140000000007</v>
      </c>
      <c r="P27" s="14">
        <f t="shared" si="6"/>
        <v>50322.140000000007</v>
      </c>
      <c r="Q27" s="14">
        <f t="shared" si="6"/>
        <v>50322.140000000007</v>
      </c>
      <c r="R27" s="14">
        <f t="shared" si="6"/>
        <v>50322.140000000007</v>
      </c>
      <c r="S27" s="14"/>
    </row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S1"/>
    <mergeCell ref="A2:S2"/>
    <mergeCell ref="A3:S3"/>
  </mergeCells>
  <pageMargins left="0.25" right="0.25" top="0.75" bottom="0.75" header="0" footer="0"/>
  <pageSetup scale="68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7921F-1813-4F7B-BEEB-035112C7A19E}"/>
</file>

<file path=customXml/itemProps2.xml><?xml version="1.0" encoding="utf-8"?>
<ds:datastoreItem xmlns:ds="http://schemas.openxmlformats.org/officeDocument/2006/customXml" ds:itemID="{29C2C661-310A-40A7-B8A7-842403095897}"/>
</file>

<file path=customXml/itemProps3.xml><?xml version="1.0" encoding="utf-8"?>
<ds:datastoreItem xmlns:ds="http://schemas.openxmlformats.org/officeDocument/2006/customXml" ds:itemID="{A7A37E24-D227-4401-84F1-F595B8444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Zink</dc:creator>
  <cp:lastModifiedBy>Andrew Zink</cp:lastModifiedBy>
  <dcterms:created xsi:type="dcterms:W3CDTF">2019-07-30T19:45:56Z</dcterms:created>
  <dcterms:modified xsi:type="dcterms:W3CDTF">2019-07-30T19:45:56Z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